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1"/>
  </bookViews>
  <sheets>
    <sheet name="DATI" sheetId="1" r:id="rId1"/>
    <sheet name="FATTURA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<sst xmlns="http://schemas.openxmlformats.org/spreadsheetml/2006/main" count="32" uniqueCount="28">
  <si>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Affari conclusi</t>
  </si>
  <si>
    <t>Base ritenuta di acconto</t>
  </si>
  <si>
    <t>FATTURA N.</t>
  </si>
  <si>
    <t>Data Fattura</t>
  </si>
  <si>
    <t>Provvigione del</t>
  </si>
  <si>
    <t>su</t>
  </si>
  <si>
    <t>+ IVA</t>
  </si>
  <si>
    <t>Totale fattura</t>
  </si>
  <si>
    <t>- ritenuta d'acconto</t>
  </si>
  <si>
    <t>Netto da pagare</t>
  </si>
  <si>
    <t>Totale</t>
  </si>
  <si>
    <t>Spettabile</t>
  </si>
  <si>
    <t>Indirizzo</t>
  </si>
  <si>
    <t>Ditta ROSSI S.n.c</t>
  </si>
  <si>
    <t>Via Torino, 44</t>
  </si>
  <si>
    <t>20100 MILANO MI</t>
  </si>
  <si>
    <t>- contributi Enasarco</t>
  </si>
  <si>
    <t>Numero Fattura</t>
  </si>
  <si>
    <t>Città</t>
  </si>
  <si>
    <t>Nominativo Cliente</t>
  </si>
  <si>
    <t>% Provvigione</t>
  </si>
  <si>
    <t>Aliquota IVA</t>
  </si>
  <si>
    <t>% Contributi Enasarco</t>
  </si>
  <si>
    <t>% Ritenuta di acconto</t>
  </si>
  <si>
    <t>CAP CITTA' PROVINCIA</t>
  </si>
  <si>
    <t>Tel. Fax Mail</t>
  </si>
  <si>
    <t>P. IVA / Cod. Fiscale</t>
  </si>
  <si>
    <t xml:space="preserve">INTESTAZIONE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</si>
</sst>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0.0%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9" fontId="0" fillId="0" borderId="0" xfId="48" applyFont="1" applyAlignment="1">
      <alignment/>
    </xf>
    <xf numFmtId="10" fontId="0" fillId="0" borderId="0" xfId="48" applyNumberFormat="1" applyFont="1" applyAlignment="1">
      <alignment/>
    </xf>
    <xf numFmtId="43" fontId="0" fillId="0" borderId="0" xfId="43" applyFont="1" applyAlignment="1">
      <alignment/>
    </xf>
    <xf numFmtId="43" fontId="0" fillId="0" borderId="0" xfId="0" applyNumberFormat="1" applyAlignment="1">
      <alignment/>
    </xf>
    <xf numFmtId="0" fontId="0" fillId="0" borderId="0" xfId="0" applyAlignment="1" quotePrefix="1">
      <alignment/>
    </xf>
    <xf numFmtId="9" fontId="0" fillId="0" borderId="0" xfId="48" applyNumberFormat="1" applyFont="1" applyAlignment="1">
      <alignment/>
    </xf>
    <xf numFmtId="43" fontId="0" fillId="0" borderId="10" xfId="43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3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33" borderId="10" xfId="0" applyFill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7.421875" style="0" bestFit="1" customWidth="1"/>
    <col min="2" max="2" width="10.140625" style="0" bestFit="1" customWidth="1"/>
    <col min="3" max="3" width="16.421875" style="0" bestFit="1" customWidth="1"/>
    <col min="4" max="4" width="12.421875" style="0" bestFit="1" customWidth="1"/>
    <col min="5" max="5" width="16.28125" style="0" bestFit="1" customWidth="1"/>
    <col min="6" max="6" width="10.140625" style="0" bestFit="1" customWidth="1"/>
    <col min="7" max="7" width="10.28125" style="0" bestFit="1" customWidth="1"/>
    <col min="8" max="8" width="7.7109375" style="0" customWidth="1"/>
    <col min="9" max="9" width="11.140625" style="0" bestFit="1" customWidth="1"/>
    <col min="10" max="10" width="12.00390625" style="0" bestFit="1" customWidth="1"/>
    <col min="11" max="11" width="12.140625" style="0" bestFit="1" customWidth="1"/>
  </cols>
  <sheetData>
    <row r="1" spans="1:11" ht="25.5">
      <c r="A1" s="22" t="s">
        <v>17</v>
      </c>
      <c r="B1" s="22" t="s">
        <v>3</v>
      </c>
      <c r="C1" s="22" t="s">
        <v>19</v>
      </c>
      <c r="D1" s="22" t="s">
        <v>12</v>
      </c>
      <c r="E1" s="22" t="s">
        <v>18</v>
      </c>
      <c r="F1" s="22" t="s">
        <v>20</v>
      </c>
      <c r="G1" s="22" t="s">
        <v>0</v>
      </c>
      <c r="H1" s="22" t="s">
        <v>21</v>
      </c>
      <c r="I1" s="22" t="s">
        <v>22</v>
      </c>
      <c r="J1" s="22" t="s">
        <v>1</v>
      </c>
      <c r="K1" s="22" t="s">
        <v>23</v>
      </c>
    </row>
    <row r="2" spans="1:11" ht="12.75">
      <c r="A2" s="1">
        <v>1</v>
      </c>
      <c r="B2" s="2">
        <v>40096</v>
      </c>
      <c r="C2" s="1" t="s">
        <v>13</v>
      </c>
      <c r="D2" s="1" t="s">
        <v>14</v>
      </c>
      <c r="E2" s="1" t="s">
        <v>15</v>
      </c>
      <c r="F2" s="3">
        <v>0.07</v>
      </c>
      <c r="G2" s="11">
        <v>82500</v>
      </c>
      <c r="H2" s="3">
        <v>0.22</v>
      </c>
      <c r="I2" s="4">
        <v>0.0675</v>
      </c>
      <c r="J2" s="3">
        <v>0.2</v>
      </c>
      <c r="K2" s="3">
        <v>0.23</v>
      </c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421875" style="0" bestFit="1" customWidth="1"/>
    <col min="2" max="2" width="6.28125" style="0" bestFit="1" customWidth="1"/>
    <col min="3" max="3" width="3.00390625" style="0" bestFit="1" customWidth="1"/>
    <col min="4" max="4" width="12.140625" style="0" customWidth="1"/>
    <col min="5" max="5" width="39.421875" style="0" customWidth="1"/>
  </cols>
  <sheetData>
    <row r="1" ht="15.75" customHeight="1">
      <c r="A1" s="14" t="s">
        <v>27</v>
      </c>
    </row>
    <row r="2" ht="15.75" customHeight="1">
      <c r="A2" t="s">
        <v>12</v>
      </c>
    </row>
    <row r="3" ht="15.75" customHeight="1">
      <c r="A3" t="s">
        <v>24</v>
      </c>
    </row>
    <row r="4" ht="15.75" customHeight="1">
      <c r="A4" t="s">
        <v>25</v>
      </c>
    </row>
    <row r="5" ht="15.75" customHeight="1">
      <c r="A5" t="s">
        <v>26</v>
      </c>
    </row>
    <row r="6" ht="15.75" customHeight="1"/>
    <row r="7" ht="15.75" customHeight="1"/>
    <row r="8" ht="15.75" customHeight="1"/>
    <row r="9" ht="15.75" customHeight="1"/>
    <row r="10" spans="1:5" ht="15.75" customHeight="1">
      <c r="A10" s="14" t="s">
        <v>2</v>
      </c>
      <c r="B10" s="20"/>
      <c r="C10" s="20"/>
      <c r="D10" s="20"/>
      <c r="E10" s="20" t="s">
        <v>11</v>
      </c>
    </row>
    <row r="11" spans="1:5" ht="15.75" customHeight="1">
      <c r="A11" s="19">
        <v>1</v>
      </c>
      <c r="B11" s="20"/>
      <c r="C11" s="20"/>
      <c r="D11" s="20"/>
      <c r="E11" s="14" t="str">
        <f>VLOOKUP(A11,DATI!$A$1:$K$30,3,FALSE)</f>
        <v>Ditta ROSSI S.n.c</v>
      </c>
    </row>
    <row r="12" spans="1:5" ht="15.75" customHeight="1">
      <c r="A12" s="14" t="s">
        <v>3</v>
      </c>
      <c r="B12" s="20"/>
      <c r="C12" s="20"/>
      <c r="D12" s="20"/>
      <c r="E12" s="20" t="str">
        <f>VLOOKUP(A11,DATI!$A$1:$K$30,4,FALSE)</f>
        <v>Via Torino, 44</v>
      </c>
    </row>
    <row r="13" spans="1:5" ht="15.75" customHeight="1">
      <c r="A13" s="21"/>
      <c r="B13" s="20"/>
      <c r="C13" s="20"/>
      <c r="D13" s="20"/>
      <c r="E13" s="20" t="str">
        <f>VLOOKUP(A11,DATI!$A$1:$K$30,5,FALSE)</f>
        <v>20100 MILANO MI</v>
      </c>
    </row>
    <row r="14" spans="1:5" ht="15.75" customHeight="1">
      <c r="A14" s="12"/>
      <c r="B14" s="12"/>
      <c r="C14" s="12"/>
      <c r="D14" s="12"/>
      <c r="E14" s="12"/>
    </row>
    <row r="15" spans="1:5" ht="15.75" customHeight="1">
      <c r="A15" s="13"/>
      <c r="B15" s="13"/>
      <c r="C15" s="13"/>
      <c r="D15" s="13"/>
      <c r="E15" s="13"/>
    </row>
    <row r="16" spans="1:5" ht="15.75" customHeight="1">
      <c r="A16" t="s">
        <v>4</v>
      </c>
      <c r="B16" s="6">
        <f>VLOOKUP(A11,DATI!$A$1:$K$30,6,FALSE)</f>
        <v>0.07</v>
      </c>
      <c r="C16" t="s">
        <v>5</v>
      </c>
      <c r="D16" s="7">
        <f>VLOOKUP(A11,DATI!$A$1:$K$30,7,FALSE)</f>
        <v>82500</v>
      </c>
      <c r="E16" s="8">
        <f>D16*B16</f>
        <v>5775.000000000001</v>
      </c>
    </row>
    <row r="17" spans="2:5" ht="15.75" customHeight="1">
      <c r="B17" s="6"/>
      <c r="D17" s="7"/>
      <c r="E17" s="8"/>
    </row>
    <row r="18" spans="1:5" ht="15.75" customHeight="1">
      <c r="A18" s="9" t="s">
        <v>6</v>
      </c>
      <c r="B18" s="5">
        <f>VLOOKUP(A11,DATI!$A$1:$K$30,8,FALSE)</f>
        <v>0.22</v>
      </c>
      <c r="E18" s="8">
        <f>E16*B18</f>
        <v>1270.5000000000002</v>
      </c>
    </row>
    <row r="19" spans="1:5" ht="15.75" customHeight="1">
      <c r="A19" s="13"/>
      <c r="B19" s="13"/>
      <c r="C19" s="13"/>
      <c r="D19" s="13"/>
      <c r="E19" s="13"/>
    </row>
    <row r="20" spans="1:5" ht="15.75" customHeight="1">
      <c r="A20" s="14" t="s">
        <v>7</v>
      </c>
      <c r="B20" s="14"/>
      <c r="C20" s="14"/>
      <c r="D20" s="14"/>
      <c r="E20" s="15">
        <f>E16+E18</f>
        <v>7045.500000000001</v>
      </c>
    </row>
    <row r="21" ht="15.75" customHeight="1"/>
    <row r="22" spans="1:5" ht="15.75" customHeight="1">
      <c r="A22" s="9" t="s">
        <v>16</v>
      </c>
      <c r="B22" s="6">
        <f>VLOOKUP(A11,DATI!$A$1:$K$30,9,FALSE)</f>
        <v>0.0675</v>
      </c>
      <c r="C22" t="s">
        <v>5</v>
      </c>
      <c r="D22" s="8">
        <f>E16</f>
        <v>5775.000000000001</v>
      </c>
      <c r="E22" s="8">
        <f>D22*B22</f>
        <v>389.8125000000001</v>
      </c>
    </row>
    <row r="23" spans="1:5" ht="15.75" customHeight="1">
      <c r="A23" s="13"/>
      <c r="B23" s="13"/>
      <c r="C23" s="13"/>
      <c r="D23" s="13"/>
      <c r="E23" s="13"/>
    </row>
    <row r="24" spans="1:5" ht="15.75" customHeight="1">
      <c r="A24" s="18" t="s">
        <v>10</v>
      </c>
      <c r="E24" s="8">
        <f>E20-E22</f>
        <v>6655.687500000001</v>
      </c>
    </row>
    <row r="25" ht="15.75" customHeight="1"/>
    <row r="26" spans="1:5" ht="15.75" customHeight="1">
      <c r="A26" s="9" t="s">
        <v>8</v>
      </c>
      <c r="B26" s="10">
        <f>VLOOKUP(A11,DATI!$A$1:$K$30,11,FALSE)</f>
        <v>0.23</v>
      </c>
      <c r="C26" t="s">
        <v>5</v>
      </c>
      <c r="D26" s="8">
        <f>E16*VLOOKUP(A11,DATI!$A$1:$K$30,10,FALSE)</f>
        <v>1155.0000000000002</v>
      </c>
      <c r="E26" s="8">
        <f>B26*D26</f>
        <v>265.6500000000001</v>
      </c>
    </row>
    <row r="27" spans="1:5" ht="15.75" customHeight="1">
      <c r="A27" s="13"/>
      <c r="B27" s="13"/>
      <c r="C27" s="13"/>
      <c r="D27" s="13"/>
      <c r="E27" s="13"/>
    </row>
    <row r="28" spans="1:5" ht="15.75" customHeight="1">
      <c r="A28" s="16" t="s">
        <v>9</v>
      </c>
      <c r="B28" s="16"/>
      <c r="C28" s="16"/>
      <c r="D28" s="16"/>
      <c r="E28" s="17">
        <f>E24-E26</f>
        <v>6390.0375</v>
      </c>
    </row>
    <row r="29" spans="1:5" ht="15.75" customHeight="1">
      <c r="A29" s="12"/>
      <c r="B29" s="12"/>
      <c r="C29" s="12"/>
      <c r="D29" s="12"/>
      <c r="E29" s="12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CDB</dc:creator>
  <cp:keywords/>
  <dc:description/>
  <cp:lastModifiedBy>Carmine</cp:lastModifiedBy>
  <cp:lastPrinted>2009-03-22T13:09:15Z</cp:lastPrinted>
  <dcterms:created xsi:type="dcterms:W3CDTF">2009-03-22T11:53:58Z</dcterms:created>
  <dcterms:modified xsi:type="dcterms:W3CDTF">2015-09-28T15:54:23Z</dcterms:modified>
  <cp:category/>
  <cp:version/>
  <cp:contentType/>
  <cp:contentStatus/>
</cp:coreProperties>
</file>